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7380" windowHeight="4890"/>
  </bookViews>
  <sheets>
    <sheet name="Cpk" sheetId="11" r:id="rId1"/>
  </sheets>
  <calcPr calcId="145621"/>
</workbook>
</file>

<file path=xl/calcChain.xml><?xml version="1.0" encoding="utf-8"?>
<calcChain xmlns="http://schemas.openxmlformats.org/spreadsheetml/2006/main">
  <c r="H11" i="11" l="1"/>
  <c r="H10" i="11"/>
  <c r="H12" i="11" s="1"/>
  <c r="C19" i="11" s="1"/>
  <c r="H8" i="11"/>
  <c r="H9" i="11" l="1"/>
  <c r="C17" i="11" s="1"/>
  <c r="G11" i="11" l="1"/>
  <c r="F11" i="11"/>
  <c r="E11" i="11"/>
  <c r="D11" i="11"/>
  <c r="C11" i="11"/>
  <c r="G10" i="11"/>
  <c r="G12" i="11" s="1"/>
  <c r="F10" i="11"/>
  <c r="F12" i="11" s="1"/>
  <c r="E10" i="11"/>
  <c r="E12" i="11" s="1"/>
  <c r="D10" i="11"/>
  <c r="D12" i="11" s="1"/>
  <c r="C10" i="11"/>
  <c r="C12" i="11" s="1"/>
  <c r="C23" i="11" s="1"/>
  <c r="C24" i="11" s="1"/>
  <c r="G9" i="11"/>
  <c r="F9" i="11"/>
  <c r="E9" i="11"/>
  <c r="D9" i="11"/>
  <c r="C9" i="11"/>
  <c r="G8" i="11"/>
  <c r="F8" i="11"/>
  <c r="E8" i="11"/>
  <c r="D8" i="11"/>
  <c r="C8" i="11"/>
  <c r="C26" i="11" l="1"/>
  <c r="C25" i="11"/>
  <c r="C28" i="11" s="1"/>
</calcChain>
</file>

<file path=xl/sharedStrings.xml><?xml version="1.0" encoding="utf-8"?>
<sst xmlns="http://schemas.openxmlformats.org/spreadsheetml/2006/main" count="34" uniqueCount="33">
  <si>
    <t>Measurement 1</t>
  </si>
  <si>
    <t>Measurement 2</t>
  </si>
  <si>
    <t>Measurement 3</t>
  </si>
  <si>
    <t>Measurement 4</t>
  </si>
  <si>
    <t>Measurement 5</t>
  </si>
  <si>
    <t>Sum</t>
  </si>
  <si>
    <t>Average (X-Bar)</t>
  </si>
  <si>
    <t>MAX</t>
  </si>
  <si>
    <t>MIN</t>
  </si>
  <si>
    <t>RANGE (MAX-MIN)</t>
  </si>
  <si>
    <t>USL</t>
  </si>
  <si>
    <t>LSL</t>
  </si>
  <si>
    <t>CPU =</t>
  </si>
  <si>
    <t>CP =</t>
  </si>
  <si>
    <t>N</t>
  </si>
  <si>
    <t>c4</t>
  </si>
  <si>
    <t>c5</t>
  </si>
  <si>
    <t>d2</t>
  </si>
  <si>
    <t>d3</t>
  </si>
  <si>
    <t>d4</t>
  </si>
  <si>
    <t>*</t>
  </si>
  <si>
    <t>Unbiasing Constants</t>
  </si>
  <si>
    <t>Mean (μ) =</t>
  </si>
  <si>
    <r>
      <t>d</t>
    </r>
    <r>
      <rPr>
        <vertAlign val="sub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=</t>
    </r>
  </si>
  <si>
    <r>
      <t>σ</t>
    </r>
    <r>
      <rPr>
        <vertAlign val="subscript"/>
        <sz val="11"/>
        <color theme="1"/>
        <rFont val="Calibri"/>
        <family val="2"/>
        <scheme val="minor"/>
      </rPr>
      <t>ω</t>
    </r>
    <r>
      <rPr>
        <sz val="11"/>
        <color theme="1"/>
        <rFont val="Calibri"/>
        <family val="2"/>
        <scheme val="minor"/>
      </rPr>
      <t xml:space="preserve"> =</t>
    </r>
  </si>
  <si>
    <t>Cpk =</t>
  </si>
  <si>
    <t>Sample1</t>
  </si>
  <si>
    <t>Sample2</t>
  </si>
  <si>
    <t>Sample3</t>
  </si>
  <si>
    <t>Sample4</t>
  </si>
  <si>
    <t>Sample5</t>
  </si>
  <si>
    <t>Sample6</t>
  </si>
  <si>
    <t>CPL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</si>
</sst>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00000"/>
    <numFmt numFmtId="167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166" fontId="0" fillId="0" borderId="1" xfId="0" applyNumberFormat="1" applyBorder="1"/>
    <xf numFmtId="166" fontId="0" fillId="3" borderId="1" xfId="0" applyNumberFormat="1" applyFill="1" applyBorder="1"/>
    <xf numFmtId="165" fontId="0" fillId="3" borderId="1" xfId="0" applyNumberFormat="1" applyFill="1" applyBorder="1"/>
    <xf numFmtId="165" fontId="0" fillId="0" borderId="1" xfId="0" applyNumberFormat="1" applyBorder="1"/>
    <xf numFmtId="167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166" fontId="0" fillId="0" borderId="0" xfId="0" applyNumberFormat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933450</xdr:colOff>
      <xdr:row>18</xdr:row>
      <xdr:rowOff>0</xdr:rowOff>
    </xdr:from>
    <xdr:to>
      <xdr:col>1</xdr:col>
      <xdr:colOff>1171575</xdr:colOff>
      <xdr:row>19</xdr:row>
      <xdr:rowOff>19050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3238500"/>
          <a:ext cx="238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8"/>
  <sheetViews>
    <sheetView tabSelected="1" workbookViewId="0"/>
  </sheetViews>
  <sheetFormatPr defaultRowHeight="15" x14ac:dyDescent="0.25"/>
  <cols>
    <col min="2" max="2" width="17.85546875" bestFit="1" customWidth="1"/>
    <col min="3" max="3" width="9.5703125" bestFit="1" customWidth="1"/>
    <col min="4" max="8" width="8.5703125" bestFit="1" customWidth="1"/>
    <col min="10" max="10" width="3" bestFit="1" customWidth="1"/>
    <col min="11" max="12" width="9" bestFit="1" customWidth="1"/>
    <col min="13" max="13" width="6" bestFit="1" customWidth="1"/>
    <col min="14" max="14" width="7" bestFit="1" customWidth="1"/>
    <col min="15" max="15" width="6" bestFit="1" customWidth="1"/>
  </cols>
  <sheetData>
    <row r="2" spans="2:15" x14ac:dyDescent="0.25">
      <c r="B2" s="15"/>
      <c r="C2" s="15" t="s">
        <v>26</v>
      </c>
      <c r="D2" s="15" t="s">
        <v>27</v>
      </c>
      <c r="E2" s="15" t="s">
        <v>28</v>
      </c>
      <c r="F2" s="15" t="s">
        <v>29</v>
      </c>
      <c r="G2" s="15" t="s">
        <v>30</v>
      </c>
      <c r="H2" s="15" t="s">
        <v>31</v>
      </c>
      <c r="J2" s="17" t="s">
        <v>21</v>
      </c>
      <c r="K2" s="17"/>
      <c r="L2" s="17"/>
      <c r="M2" s="17"/>
      <c r="N2" s="17"/>
      <c r="O2" s="17"/>
    </row>
    <row r="3" spans="2:15" x14ac:dyDescent="0.25">
      <c r="B3" s="3" t="s">
        <v>0</v>
      </c>
      <c r="C3" s="4">
        <v>0.84924999999999995</v>
      </c>
      <c r="D3" s="4">
        <v>0.84930000000000005</v>
      </c>
      <c r="E3" s="4">
        <v>0.84875</v>
      </c>
      <c r="F3" s="4">
        <v>0.84819999999999995</v>
      </c>
      <c r="G3" s="4">
        <v>0.84835000000000005</v>
      </c>
      <c r="H3" s="4">
        <v>0.84924999999999995</v>
      </c>
      <c r="J3" s="7" t="s">
        <v>14</v>
      </c>
      <c r="K3" s="7" t="s">
        <v>15</v>
      </c>
      <c r="L3" s="7" t="s">
        <v>16</v>
      </c>
      <c r="M3" s="9" t="s">
        <v>17</v>
      </c>
      <c r="N3" s="7" t="s">
        <v>18</v>
      </c>
      <c r="O3" s="7" t="s">
        <v>19</v>
      </c>
    </row>
    <row r="4" spans="2:15" x14ac:dyDescent="0.25">
      <c r="B4" s="3" t="s">
        <v>1</v>
      </c>
      <c r="C4" s="4">
        <v>0.84924999999999995</v>
      </c>
      <c r="D4" s="4">
        <v>0.84889999999999999</v>
      </c>
      <c r="E4" s="4">
        <v>0.84875</v>
      </c>
      <c r="F4" s="4">
        <v>0.84845000000000004</v>
      </c>
      <c r="G4" s="4">
        <v>0.84824999999999995</v>
      </c>
      <c r="H4" s="4">
        <v>0.84889999999999999</v>
      </c>
      <c r="J4" s="2">
        <v>1</v>
      </c>
      <c r="K4" s="2" t="s">
        <v>20</v>
      </c>
      <c r="L4" s="2" t="s">
        <v>20</v>
      </c>
      <c r="M4" s="12">
        <v>1</v>
      </c>
      <c r="N4" s="14">
        <v>0.82</v>
      </c>
      <c r="O4" s="13">
        <v>1</v>
      </c>
    </row>
    <row r="5" spans="2:15" x14ac:dyDescent="0.25">
      <c r="B5" s="3" t="s">
        <v>2</v>
      </c>
      <c r="C5" s="4">
        <v>0.84945000000000004</v>
      </c>
      <c r="D5" s="4">
        <v>0.84970000000000001</v>
      </c>
      <c r="E5" s="4">
        <v>0.84850000000000003</v>
      </c>
      <c r="F5" s="4">
        <v>0.84975000000000001</v>
      </c>
      <c r="G5" s="4">
        <v>0.8488</v>
      </c>
      <c r="H5" s="4">
        <v>0.84850000000000003</v>
      </c>
      <c r="J5" s="2">
        <v>2</v>
      </c>
      <c r="K5" s="10">
        <v>0.79788499999999996</v>
      </c>
      <c r="L5" s="10">
        <v>0.60280999999999996</v>
      </c>
      <c r="M5" s="12">
        <v>1.1279999999999999</v>
      </c>
      <c r="N5" s="14">
        <v>0.85250000000000004</v>
      </c>
      <c r="O5" s="13">
        <v>0.95399999999999996</v>
      </c>
    </row>
    <row r="6" spans="2:15" x14ac:dyDescent="0.25">
      <c r="B6" s="3" t="s">
        <v>3</v>
      </c>
      <c r="C6" s="4">
        <v>0.84935000000000005</v>
      </c>
      <c r="D6" s="4">
        <v>0.84965000000000002</v>
      </c>
      <c r="E6" s="4">
        <v>0.84855000000000003</v>
      </c>
      <c r="F6" s="4">
        <v>0.84814999999999996</v>
      </c>
      <c r="G6" s="4">
        <v>0.84875</v>
      </c>
      <c r="H6" s="4">
        <v>0.84814999999999996</v>
      </c>
      <c r="J6" s="2">
        <v>3</v>
      </c>
      <c r="K6" s="10">
        <v>0.88622699999999999</v>
      </c>
      <c r="L6" s="10">
        <v>0.46325100000000002</v>
      </c>
      <c r="M6" s="12">
        <v>1.6930000000000001</v>
      </c>
      <c r="N6" s="14">
        <v>0.88839999999999997</v>
      </c>
      <c r="O6" s="13">
        <v>1.5880000000000001</v>
      </c>
    </row>
    <row r="7" spans="2:15" x14ac:dyDescent="0.25">
      <c r="B7" s="3" t="s">
        <v>4</v>
      </c>
      <c r="C7" s="4">
        <v>0.84940000000000004</v>
      </c>
      <c r="D7" s="4">
        <v>0.84994999999999998</v>
      </c>
      <c r="E7" s="4">
        <v>0.84914999999999996</v>
      </c>
      <c r="F7" s="4">
        <v>0.84824999999999995</v>
      </c>
      <c r="G7" s="4">
        <v>0.84860000000000002</v>
      </c>
      <c r="H7" s="4">
        <v>0.84860000000000002</v>
      </c>
      <c r="J7" s="2">
        <v>4</v>
      </c>
      <c r="K7" s="10">
        <v>0.92131799999999997</v>
      </c>
      <c r="L7" s="10">
        <v>0.38880999999999999</v>
      </c>
      <c r="M7" s="12">
        <v>2.0590000000000002</v>
      </c>
      <c r="N7" s="14">
        <v>0.87939999999999996</v>
      </c>
      <c r="O7" s="13">
        <v>1.978</v>
      </c>
    </row>
    <row r="8" spans="2:15" x14ac:dyDescent="0.25">
      <c r="B8" s="5" t="s">
        <v>5</v>
      </c>
      <c r="C8" s="4">
        <f>SUM(C3:C7)</f>
        <v>4.2467000000000006</v>
      </c>
      <c r="D8" s="4">
        <f t="shared" ref="D8:H8" si="0">SUM(D3:D7)</f>
        <v>4.2474999999999996</v>
      </c>
      <c r="E8" s="4">
        <f t="shared" si="0"/>
        <v>4.2437000000000005</v>
      </c>
      <c r="F8" s="4">
        <f t="shared" si="0"/>
        <v>4.2427999999999999</v>
      </c>
      <c r="G8" s="4">
        <f t="shared" si="0"/>
        <v>4.24275</v>
      </c>
      <c r="H8" s="4">
        <f t="shared" si="0"/>
        <v>4.2434000000000003</v>
      </c>
      <c r="J8" s="8">
        <v>5</v>
      </c>
      <c r="K8" s="11">
        <v>0.93998599999999999</v>
      </c>
      <c r="L8" s="11">
        <v>0.34121299999999999</v>
      </c>
      <c r="M8" s="12">
        <v>2.3260000000000001</v>
      </c>
      <c r="N8" s="14">
        <v>0.86409999999999998</v>
      </c>
      <c r="O8" s="13">
        <v>2.2570000000000001</v>
      </c>
    </row>
    <row r="9" spans="2:15" x14ac:dyDescent="0.25">
      <c r="B9" s="5" t="s">
        <v>6</v>
      </c>
      <c r="C9" s="4">
        <f>AVERAGE(C3:C7)</f>
        <v>0.84934000000000009</v>
      </c>
      <c r="D9" s="4">
        <f t="shared" ref="D9:H9" si="1">AVERAGE(D3:D7)</f>
        <v>0.84949999999999992</v>
      </c>
      <c r="E9" s="4">
        <f t="shared" si="1"/>
        <v>0.84874000000000005</v>
      </c>
      <c r="F9" s="4">
        <f t="shared" si="1"/>
        <v>0.84855999999999998</v>
      </c>
      <c r="G9" s="4">
        <f t="shared" si="1"/>
        <v>0.84855000000000003</v>
      </c>
      <c r="H9" s="4">
        <f t="shared" si="1"/>
        <v>0.8486800000000001</v>
      </c>
      <c r="J9" s="2">
        <v>6</v>
      </c>
      <c r="K9" s="10">
        <v>0.95153299999999996</v>
      </c>
      <c r="L9" s="10">
        <v>0.30754700000000001</v>
      </c>
      <c r="M9" s="13">
        <v>2.5339999999999998</v>
      </c>
      <c r="N9" s="14">
        <v>0.84799999999999998</v>
      </c>
      <c r="O9" s="13">
        <v>2.472</v>
      </c>
    </row>
    <row r="10" spans="2:15" x14ac:dyDescent="0.25">
      <c r="B10" s="5" t="s">
        <v>7</v>
      </c>
      <c r="C10" s="4">
        <f>MAX(C3:C7)</f>
        <v>0.84945000000000004</v>
      </c>
      <c r="D10" s="4">
        <f t="shared" ref="D10:H10" si="2">MAX(D3:D7)</f>
        <v>0.84994999999999998</v>
      </c>
      <c r="E10" s="4">
        <f t="shared" si="2"/>
        <v>0.84914999999999996</v>
      </c>
      <c r="F10" s="4">
        <f t="shared" si="2"/>
        <v>0.84975000000000001</v>
      </c>
      <c r="G10" s="4">
        <f t="shared" si="2"/>
        <v>0.8488</v>
      </c>
      <c r="H10" s="4">
        <f t="shared" si="2"/>
        <v>0.84924999999999995</v>
      </c>
      <c r="J10" s="2">
        <v>7</v>
      </c>
      <c r="K10" s="10">
        <v>0.95936900000000003</v>
      </c>
      <c r="L10" s="10">
        <v>0.28215400000000002</v>
      </c>
      <c r="M10" s="13">
        <v>2.7040000000000002</v>
      </c>
      <c r="N10" s="14">
        <v>0.83320000000000005</v>
      </c>
      <c r="O10" s="13">
        <v>2.645</v>
      </c>
    </row>
    <row r="11" spans="2:15" x14ac:dyDescent="0.25">
      <c r="B11" s="5" t="s">
        <v>8</v>
      </c>
      <c r="C11" s="4">
        <f>MIN(C3:C7)</f>
        <v>0.84924999999999995</v>
      </c>
      <c r="D11" s="4">
        <f t="shared" ref="D11:H11" si="3">MIN(D3:D7)</f>
        <v>0.84889999999999999</v>
      </c>
      <c r="E11" s="4">
        <f t="shared" si="3"/>
        <v>0.84850000000000003</v>
      </c>
      <c r="F11" s="4">
        <f t="shared" si="3"/>
        <v>0.84814999999999996</v>
      </c>
      <c r="G11" s="4">
        <f t="shared" si="3"/>
        <v>0.84824999999999995</v>
      </c>
      <c r="H11" s="4">
        <f t="shared" si="3"/>
        <v>0.84814999999999996</v>
      </c>
      <c r="J11" s="2">
        <v>8</v>
      </c>
      <c r="K11" s="10">
        <v>0.96503000000000005</v>
      </c>
      <c r="L11" s="10">
        <v>0.26213900000000001</v>
      </c>
      <c r="M11" s="13">
        <v>2.847</v>
      </c>
      <c r="N11" s="14">
        <v>0.81979999999999997</v>
      </c>
      <c r="O11" s="13">
        <v>2.7909999999999999</v>
      </c>
    </row>
    <row r="12" spans="2:15" x14ac:dyDescent="0.25">
      <c r="B12" s="5" t="s">
        <v>9</v>
      </c>
      <c r="C12" s="4">
        <f>C10-C11</f>
        <v>2.00000000000089E-4</v>
      </c>
      <c r="D12" s="4">
        <f t="shared" ref="D12:H12" si="4">D10-D11</f>
        <v>1.0499999999999954E-3</v>
      </c>
      <c r="E12" s="4">
        <f t="shared" si="4"/>
        <v>6.4999999999992841E-4</v>
      </c>
      <c r="F12" s="4">
        <f t="shared" si="4"/>
        <v>1.6000000000000458E-3</v>
      </c>
      <c r="G12" s="4">
        <f t="shared" si="4"/>
        <v>5.5000000000005045E-4</v>
      </c>
      <c r="H12" s="4">
        <f t="shared" si="4"/>
        <v>1.0999999999999899E-3</v>
      </c>
      <c r="J12" s="2">
        <v>9</v>
      </c>
      <c r="K12" s="10">
        <v>0.96931100000000003</v>
      </c>
      <c r="L12" s="10">
        <v>0.245838</v>
      </c>
      <c r="M12" s="13">
        <v>2.97</v>
      </c>
      <c r="N12" s="14">
        <v>0.80779999999999996</v>
      </c>
      <c r="O12" s="13">
        <v>2.915</v>
      </c>
    </row>
    <row r="13" spans="2:15" x14ac:dyDescent="0.25">
      <c r="J13" s="2">
        <v>10</v>
      </c>
      <c r="K13" s="10">
        <v>0.97265900000000005</v>
      </c>
      <c r="L13" s="10">
        <v>0.232238</v>
      </c>
      <c r="M13" s="13">
        <v>3.0779999999999998</v>
      </c>
      <c r="N13" s="14">
        <v>0.79710000000000003</v>
      </c>
      <c r="O13" s="13">
        <v>3.024</v>
      </c>
    </row>
    <row r="14" spans="2:15" x14ac:dyDescent="0.25">
      <c r="B14" s="6" t="s">
        <v>10</v>
      </c>
      <c r="C14">
        <v>0.85819999999999996</v>
      </c>
      <c r="J14" s="2">
        <v>11</v>
      </c>
      <c r="K14" s="10">
        <v>0.97535000000000005</v>
      </c>
      <c r="L14" s="10">
        <v>0.220663</v>
      </c>
      <c r="M14" s="13">
        <v>3.173</v>
      </c>
      <c r="N14" s="14">
        <v>0.7873</v>
      </c>
      <c r="O14" s="13">
        <v>3.121</v>
      </c>
    </row>
    <row r="15" spans="2:15" x14ac:dyDescent="0.25">
      <c r="B15" s="6" t="s">
        <v>11</v>
      </c>
      <c r="C15">
        <v>0.8347</v>
      </c>
      <c r="J15" s="2">
        <v>12</v>
      </c>
      <c r="K15" s="10">
        <v>0.97755899999999996</v>
      </c>
      <c r="L15" s="10">
        <v>0.21066199999999999</v>
      </c>
      <c r="M15" s="13">
        <v>3.258</v>
      </c>
      <c r="N15" s="14">
        <v>0.77849999999999997</v>
      </c>
      <c r="O15" s="13">
        <v>3.2069999999999999</v>
      </c>
    </row>
    <row r="16" spans="2:15" x14ac:dyDescent="0.25">
      <c r="J16" s="2">
        <v>13</v>
      </c>
      <c r="K16" s="10">
        <v>0.979406</v>
      </c>
      <c r="L16" s="10">
        <v>0.201901</v>
      </c>
      <c r="M16" s="13">
        <v>3.3359999999999999</v>
      </c>
      <c r="N16" s="14">
        <v>0.77039999999999997</v>
      </c>
      <c r="O16" s="13">
        <v>3.2850000000000001</v>
      </c>
    </row>
    <row r="17" spans="2:15" x14ac:dyDescent="0.25">
      <c r="B17" s="1" t="s">
        <v>22</v>
      </c>
      <c r="C17" s="16">
        <f>AVERAGE(C9:H9)</f>
        <v>0.84889500000000007</v>
      </c>
      <c r="J17" s="2">
        <v>14</v>
      </c>
      <c r="K17" s="10">
        <v>0.98097100000000004</v>
      </c>
      <c r="L17" s="10">
        <v>0.19415399999999999</v>
      </c>
      <c r="M17" s="13">
        <v>3.407</v>
      </c>
      <c r="N17" s="14">
        <v>0.76300000000000001</v>
      </c>
      <c r="O17" s="13">
        <v>3.3559999999999999</v>
      </c>
    </row>
    <row r="18" spans="2:15" x14ac:dyDescent="0.25">
      <c r="J18" s="2">
        <v>15</v>
      </c>
      <c r="K18" s="10">
        <v>0.98231599999999997</v>
      </c>
      <c r="L18" s="10">
        <v>0.18723100000000001</v>
      </c>
      <c r="M18" s="13">
        <v>3.472</v>
      </c>
      <c r="N18" s="14">
        <v>0.75619999999999998</v>
      </c>
      <c r="O18" s="13">
        <v>3.4220000000000002</v>
      </c>
    </row>
    <row r="19" spans="2:15" x14ac:dyDescent="0.25">
      <c r="B19" s="1"/>
      <c r="C19" s="16">
        <f>AVERAGE(C12:H12)</f>
        <v>8.5833333333334982E-4</v>
      </c>
      <c r="J19" s="2">
        <v>16</v>
      </c>
      <c r="K19" s="10">
        <v>0.98348400000000002</v>
      </c>
      <c r="L19" s="10">
        <v>0.18099499999999999</v>
      </c>
      <c r="M19" s="13">
        <v>3.532</v>
      </c>
      <c r="N19" s="14">
        <v>0.74990000000000001</v>
      </c>
      <c r="O19" s="13">
        <v>3.4820000000000002</v>
      </c>
    </row>
    <row r="20" spans="2:15" x14ac:dyDescent="0.25">
      <c r="J20" s="2">
        <v>17</v>
      </c>
      <c r="K20" s="10">
        <v>0.98450599999999999</v>
      </c>
      <c r="L20" s="10">
        <v>0.17535100000000001</v>
      </c>
      <c r="M20" s="13">
        <v>3.5880000000000001</v>
      </c>
      <c r="N20" s="14">
        <v>0.74409999999999998</v>
      </c>
      <c r="O20" s="13">
        <v>3.5379999999999998</v>
      </c>
    </row>
    <row r="21" spans="2:15" ht="18" x14ac:dyDescent="0.35">
      <c r="B21" s="1" t="s">
        <v>23</v>
      </c>
      <c r="C21">
        <v>2.3260000000000001</v>
      </c>
      <c r="J21" s="2">
        <v>18</v>
      </c>
      <c r="K21" s="10">
        <v>0.98541000000000001</v>
      </c>
      <c r="L21" s="10">
        <v>0.17019699999999999</v>
      </c>
      <c r="M21" s="13">
        <v>3.64</v>
      </c>
      <c r="N21" s="14">
        <v>0.73860000000000003</v>
      </c>
      <c r="O21" s="13">
        <v>3.5910000000000002</v>
      </c>
    </row>
    <row r="22" spans="2:15" x14ac:dyDescent="0.25">
      <c r="J22" s="2">
        <v>19</v>
      </c>
      <c r="K22" s="10">
        <v>0.98621400000000004</v>
      </c>
      <c r="L22" s="10">
        <v>0.16547500000000001</v>
      </c>
      <c r="M22" s="13">
        <v>3.6890000000000001</v>
      </c>
      <c r="N22" s="14">
        <v>0.73350000000000004</v>
      </c>
      <c r="O22" s="13">
        <v>3.64</v>
      </c>
    </row>
    <row r="23" spans="2:15" ht="18" x14ac:dyDescent="0.35">
      <c r="B23" s="1" t="s">
        <v>24</v>
      </c>
      <c r="C23" s="16">
        <f>C19/C21</f>
        <v>3.6901691028948832E-4</v>
      </c>
      <c r="J23" s="2">
        <v>20</v>
      </c>
      <c r="K23" s="10">
        <v>0.98693399999999998</v>
      </c>
      <c r="L23" s="10">
        <v>0.16112499999999999</v>
      </c>
      <c r="M23" s="13">
        <v>3.7349999999999999</v>
      </c>
      <c r="N23" s="14">
        <v>0.72870000000000001</v>
      </c>
      <c r="O23" s="13">
        <v>3.6859999999999999</v>
      </c>
    </row>
    <row r="24" spans="2:15" x14ac:dyDescent="0.25">
      <c r="B24" s="1" t="s">
        <v>13</v>
      </c>
      <c r="C24" s="16">
        <f>(C14-C15)/(6*C23)</f>
        <v>10.613786407766771</v>
      </c>
      <c r="J24" s="2">
        <v>21</v>
      </c>
      <c r="K24" s="10">
        <v>0.98758299999999999</v>
      </c>
      <c r="L24" s="10">
        <v>0.15709799999999999</v>
      </c>
      <c r="M24" s="13">
        <v>3.778</v>
      </c>
      <c r="N24" s="14">
        <v>0.72419999999999995</v>
      </c>
      <c r="O24" s="13">
        <v>3.73</v>
      </c>
    </row>
    <row r="25" spans="2:15" x14ac:dyDescent="0.25">
      <c r="B25" s="1" t="s">
        <v>12</v>
      </c>
      <c r="C25" s="16">
        <f>(C14-C17)/(3*C23)</f>
        <v>8.4052155339803267</v>
      </c>
      <c r="J25" s="2">
        <v>22</v>
      </c>
      <c r="K25" s="10">
        <v>0.98816999999999999</v>
      </c>
      <c r="L25" s="10">
        <v>0.153362</v>
      </c>
      <c r="M25" s="13">
        <v>3.819</v>
      </c>
      <c r="N25" s="14">
        <v>0.71989999999999998</v>
      </c>
      <c r="O25" s="13">
        <v>3.7709999999999999</v>
      </c>
    </row>
    <row r="26" spans="2:15" x14ac:dyDescent="0.25">
      <c r="B26" s="1" t="s">
        <v>32</v>
      </c>
      <c r="C26" s="16">
        <f>(C17-C15)/(3*C23)</f>
        <v>12.822357281553213</v>
      </c>
      <c r="J26" s="2">
        <v>23</v>
      </c>
      <c r="K26" s="10">
        <v>0.98870499999999995</v>
      </c>
      <c r="L26" s="10">
        <v>0.14987500000000001</v>
      </c>
      <c r="M26" s="13">
        <v>3.8580000000000001</v>
      </c>
      <c r="N26" s="14">
        <v>0.71589999999999998</v>
      </c>
      <c r="O26" s="13">
        <v>3.8109999999999999</v>
      </c>
    </row>
    <row r="27" spans="2:15" x14ac:dyDescent="0.25">
      <c r="J27" s="2">
        <v>24</v>
      </c>
      <c r="K27" s="10">
        <v>0.98919299999999999</v>
      </c>
      <c r="L27" s="10">
        <v>0.146619</v>
      </c>
      <c r="M27" s="13">
        <v>3.895</v>
      </c>
      <c r="N27" s="14">
        <v>0.71209999999999996</v>
      </c>
      <c r="O27" s="13">
        <v>3.847</v>
      </c>
    </row>
    <row r="28" spans="2:15" x14ac:dyDescent="0.25">
      <c r="B28" s="1" t="s">
        <v>25</v>
      </c>
      <c r="C28" s="16">
        <f>MIN(C25:C26)</f>
        <v>8.4052155339803267</v>
      </c>
      <c r="J28" s="2">
        <v>25</v>
      </c>
      <c r="K28" s="10">
        <v>0.98963999999999996</v>
      </c>
      <c r="L28" s="10">
        <v>0.143571</v>
      </c>
      <c r="M28" s="13">
        <v>3.931</v>
      </c>
      <c r="N28" s="14">
        <v>0.70840000000000003</v>
      </c>
      <c r="O28" s="13">
        <v>3.883</v>
      </c>
    </row>
  </sheetData>
  <mergeCells count="1">
    <mergeCell ref="J2:O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Ralph Celone</cp:lastModifiedBy>
  <cp:lastPrinted>2013-01-27T22:42:37Z</cp:lastPrinted>
  <dcterms:created xsi:type="dcterms:W3CDTF">2012-12-24T22:09:18Z</dcterms:created>
  <dcterms:modified xsi:type="dcterms:W3CDTF">2013-09-24T00:25:10Z</dcterms:modified>
</cp:coreProperties>
</file>